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7395" activeTab="0"/>
  </bookViews>
  <sheets>
    <sheet name="Implantacao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<sst xmlns="http://schemas.openxmlformats.org/spreadsheetml/2006/main" count="147" uniqueCount="75">
  <si>
    <t xml:space="preserve">CUSTO DE IMPLANTAÇÃO </t>
  </si>
  <si>
    <t>Especificações</t>
  </si>
  <si>
    <t>Unidade</t>
  </si>
  <si>
    <t>Preço(R$)</t>
  </si>
  <si>
    <t>Quant./ha</t>
  </si>
  <si>
    <t>Valor/ha(R$)</t>
  </si>
  <si>
    <t>1) Insumos:</t>
  </si>
  <si>
    <t>Unid.</t>
  </si>
  <si>
    <t>T</t>
  </si>
  <si>
    <t>Composto Orgânico</t>
  </si>
  <si>
    <t>Kg</t>
  </si>
  <si>
    <t>Sub-Total (1):</t>
  </si>
  <si>
    <t>2) Serviços:</t>
  </si>
  <si>
    <t>Aceiro e Limpeza Mecânica</t>
  </si>
  <si>
    <t>Htt</t>
  </si>
  <si>
    <t>Gradagem Pesada</t>
  </si>
  <si>
    <t>Gradagem Leve</t>
  </si>
  <si>
    <t>Sub-Solagem e Fosfatagem</t>
  </si>
  <si>
    <t>Aplicação de Corretivo</t>
  </si>
  <si>
    <t>Htp</t>
  </si>
  <si>
    <t xml:space="preserve">Transporte Interno </t>
  </si>
  <si>
    <t>Roçada Mecanizada</t>
  </si>
  <si>
    <t>Marcação e Abertura de Covas</t>
  </si>
  <si>
    <t>Dh</t>
  </si>
  <si>
    <t xml:space="preserve">Plantio e Replantio </t>
  </si>
  <si>
    <t>Adubação de Cobertura</t>
  </si>
  <si>
    <t>Manutenção de Irrigação</t>
  </si>
  <si>
    <t>Coroamento</t>
  </si>
  <si>
    <t>Combate Formiga</t>
  </si>
  <si>
    <t>Energia Elétrica</t>
  </si>
  <si>
    <t>Verba</t>
  </si>
  <si>
    <t>Reserva Técnica</t>
  </si>
  <si>
    <t>Sub-Total (2):</t>
  </si>
  <si>
    <t>Calcario</t>
  </si>
  <si>
    <t>Manutenção de Aceiros</t>
  </si>
  <si>
    <t>Transporte Interno</t>
  </si>
  <si>
    <t>Super Simples</t>
  </si>
  <si>
    <t>Yorin</t>
  </si>
  <si>
    <t>kg</t>
  </si>
  <si>
    <t>Cloreto de Potassio</t>
  </si>
  <si>
    <t>htt</t>
  </si>
  <si>
    <t>Roçada Manual</t>
  </si>
  <si>
    <t>Rocada Quimica</t>
  </si>
  <si>
    <t>htp</t>
  </si>
  <si>
    <t xml:space="preserve">Desbrota </t>
  </si>
  <si>
    <t>L</t>
  </si>
  <si>
    <t>CUSTO DE MANUTENÇÃO</t>
  </si>
  <si>
    <t>Sistema de irrigacao</t>
  </si>
  <si>
    <t>3) Total Geral:</t>
  </si>
  <si>
    <t>Calcario Dolomítico + Gesso</t>
  </si>
  <si>
    <t>Mudas + 5% Replantio</t>
  </si>
  <si>
    <t xml:space="preserve"> </t>
  </si>
  <si>
    <t>Nitrato</t>
  </si>
  <si>
    <t>MAP</t>
  </si>
  <si>
    <t>Adubo Organico</t>
  </si>
  <si>
    <t>Micronutrientes</t>
  </si>
  <si>
    <t>CUSTOS DE 01 HECTARE DE MOGNO AFRICANO</t>
  </si>
  <si>
    <t>ATLÂNTICA AGROPECUÁRIA LTDA</t>
  </si>
  <si>
    <t>Insumos:</t>
  </si>
  <si>
    <t>Serviços:</t>
  </si>
  <si>
    <t>Sub-Total:</t>
  </si>
  <si>
    <t>CUSTO DE MANUTENÇÃO ANO: 2-5</t>
  </si>
  <si>
    <t>CUSTO DE MANUTENÇÃO ANO: 6-12</t>
  </si>
  <si>
    <t>CUSTO DE MANUTENÇÃO ANO: 13-15</t>
  </si>
  <si>
    <t>CUSTO TOTAL</t>
  </si>
  <si>
    <t>ANO: 6-12</t>
  </si>
  <si>
    <t>IMPLANTAÇÃO</t>
  </si>
  <si>
    <t>ANO: 2-5</t>
  </si>
  <si>
    <t>ANO: 13-15</t>
  </si>
  <si>
    <t>Nitrato de Amonia</t>
  </si>
  <si>
    <t>Niphokan</t>
  </si>
  <si>
    <t>Round up</t>
  </si>
  <si>
    <t>Goal</t>
  </si>
  <si>
    <t>Regent 800 WG</t>
  </si>
  <si>
    <t>Sulfluramida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</si>
</sst>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&quot;R$&quot;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8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 tint="-0.499969989061355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18" fillId="33" borderId="10" xfId="53" applyNumberFormat="1" applyFont="1" applyFill="1" applyBorder="1" applyAlignment="1">
      <alignment/>
    </xf>
    <xf numFmtId="165" fontId="19" fillId="33" borderId="11" xfId="53" applyNumberFormat="1" applyFont="1" applyFill="1" applyBorder="1" applyAlignment="1">
      <alignment/>
    </xf>
    <xf numFmtId="165" fontId="19" fillId="33" borderId="12" xfId="53" applyNumberFormat="1" applyFont="1" applyFill="1" applyBorder="1" applyAlignment="1">
      <alignment/>
    </xf>
    <xf numFmtId="165" fontId="19" fillId="33" borderId="10" xfId="53" applyNumberFormat="1" applyFont="1" applyFill="1" applyBorder="1" applyAlignment="1">
      <alignment/>
    </xf>
    <xf numFmtId="165" fontId="19" fillId="33" borderId="11" xfId="53" applyNumberFormat="1" applyFont="1" applyFill="1" applyBorder="1" applyAlignment="1">
      <alignment horizontal="center"/>
    </xf>
    <xf numFmtId="165" fontId="18" fillId="33" borderId="12" xfId="53" applyNumberFormat="1" applyFont="1" applyFill="1" applyBorder="1" applyAlignment="1">
      <alignment/>
    </xf>
    <xf numFmtId="165" fontId="18" fillId="33" borderId="13" xfId="53" applyNumberFormat="1" applyFont="1" applyFill="1" applyBorder="1" applyAlignment="1">
      <alignment/>
    </xf>
    <xf numFmtId="165" fontId="19" fillId="33" borderId="14" xfId="53" applyNumberFormat="1" applyFont="1" applyFill="1" applyBorder="1" applyAlignment="1">
      <alignment horizontal="center"/>
    </xf>
    <xf numFmtId="165" fontId="19" fillId="33" borderId="14" xfId="53" applyNumberFormat="1" applyFont="1" applyFill="1" applyBorder="1" applyAlignment="1">
      <alignment/>
    </xf>
    <xf numFmtId="165" fontId="18" fillId="33" borderId="10" xfId="53" applyNumberFormat="1" applyFont="1" applyFill="1" applyBorder="1" applyAlignment="1">
      <alignment horizontal="center" vertical="center"/>
    </xf>
    <xf numFmtId="165" fontId="18" fillId="33" borderId="11" xfId="53" applyNumberFormat="1" applyFont="1" applyFill="1" applyBorder="1" applyAlignment="1">
      <alignment horizontal="center" vertical="center"/>
    </xf>
    <xf numFmtId="165" fontId="18" fillId="33" borderId="12" xfId="53" applyNumberFormat="1" applyFont="1" applyFill="1" applyBorder="1" applyAlignment="1">
      <alignment horizontal="center" vertical="center"/>
    </xf>
    <xf numFmtId="165" fontId="46" fillId="33" borderId="12" xfId="53" applyNumberFormat="1" applyFont="1" applyFill="1" applyBorder="1" applyAlignment="1">
      <alignment/>
    </xf>
    <xf numFmtId="165" fontId="46" fillId="33" borderId="15" xfId="53" applyNumberFormat="1" applyFont="1" applyFill="1" applyBorder="1" applyAlignment="1">
      <alignment/>
    </xf>
    <xf numFmtId="166" fontId="0" fillId="0" borderId="11" xfId="0" applyNumberFormat="1" applyBorder="1" applyAlignment="1">
      <alignment/>
    </xf>
    <xf numFmtId="166" fontId="47" fillId="0" borderId="11" xfId="0" applyNumberFormat="1" applyFont="1" applyBorder="1" applyAlignment="1">
      <alignment/>
    </xf>
    <xf numFmtId="0" fontId="21" fillId="33" borderId="0" xfId="0" applyFont="1" applyFill="1" applyBorder="1" applyAlignment="1">
      <alignment horizontal="center"/>
    </xf>
    <xf numFmtId="166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vertical="center"/>
    </xf>
    <xf numFmtId="165" fontId="27" fillId="33" borderId="11" xfId="53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165" fontId="27" fillId="33" borderId="11" xfId="53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20.57421875" style="0" customWidth="1"/>
    <col min="2" max="2" width="7.57421875" style="0" customWidth="1"/>
    <col min="3" max="3" width="7.8515625" style="0" customWidth="1"/>
    <col min="4" max="4" width="8.7109375" style="0" customWidth="1"/>
    <col min="5" max="5" width="10.421875" style="0" customWidth="1"/>
    <col min="6" max="6" width="20.8515625" style="0" customWidth="1"/>
    <col min="7" max="7" width="7.00390625" style="0" customWidth="1"/>
    <col min="8" max="8" width="8.00390625" style="0" customWidth="1"/>
    <col min="9" max="9" width="8.57421875" style="0" customWidth="1"/>
    <col min="10" max="10" width="10.28125" style="0" customWidth="1"/>
  </cols>
  <sheetData>
    <row r="1" spans="1:10" ht="18.75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9.5" thickBot="1">
      <c r="A2" s="32" t="s">
        <v>56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26" t="s">
        <v>0</v>
      </c>
      <c r="B3" s="27"/>
      <c r="C3" s="27"/>
      <c r="D3" s="27"/>
      <c r="E3" s="28"/>
      <c r="F3" s="29" t="s">
        <v>46</v>
      </c>
      <c r="G3" s="30"/>
      <c r="H3" s="30"/>
      <c r="I3" s="30"/>
      <c r="J3" s="31"/>
    </row>
    <row r="4" spans="1:10" ht="15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1" t="s">
        <v>1</v>
      </c>
      <c r="G4" s="12" t="s">
        <v>2</v>
      </c>
      <c r="H4" s="12" t="s">
        <v>3</v>
      </c>
      <c r="I4" s="12" t="s">
        <v>4</v>
      </c>
      <c r="J4" s="13" t="s">
        <v>5</v>
      </c>
    </row>
    <row r="5" spans="1:10" ht="15">
      <c r="A5" s="2" t="s">
        <v>6</v>
      </c>
      <c r="B5" s="3"/>
      <c r="C5" s="3"/>
      <c r="D5" s="3"/>
      <c r="E5" s="4"/>
      <c r="F5" s="2" t="s">
        <v>6</v>
      </c>
      <c r="G5" s="3"/>
      <c r="H5" s="3"/>
      <c r="I5" s="3"/>
      <c r="J5" s="4"/>
    </row>
    <row r="6" spans="1:10" ht="15">
      <c r="A6" s="5" t="s">
        <v>50</v>
      </c>
      <c r="B6" s="6" t="s">
        <v>7</v>
      </c>
      <c r="C6" s="3">
        <v>7</v>
      </c>
      <c r="D6" s="3">
        <v>290</v>
      </c>
      <c r="E6" s="4">
        <f>C6*D6</f>
        <v>2030</v>
      </c>
      <c r="F6" s="5" t="s">
        <v>39</v>
      </c>
      <c r="G6" s="6" t="s">
        <v>10</v>
      </c>
      <c r="H6" s="3">
        <v>1.17</v>
      </c>
      <c r="I6" s="3">
        <v>500</v>
      </c>
      <c r="J6" s="4">
        <f aca="true" t="shared" si="0" ref="J6:J13">SUM(H6*I6)</f>
        <v>585</v>
      </c>
    </row>
    <row r="7" spans="1:10" ht="15">
      <c r="A7" s="5" t="s">
        <v>49</v>
      </c>
      <c r="B7" s="6" t="s">
        <v>8</v>
      </c>
      <c r="C7" s="3">
        <v>115</v>
      </c>
      <c r="D7" s="3">
        <v>2</v>
      </c>
      <c r="E7" s="4">
        <f>C7*D7</f>
        <v>230</v>
      </c>
      <c r="F7" s="5" t="s">
        <v>69</v>
      </c>
      <c r="G7" s="6" t="s">
        <v>10</v>
      </c>
      <c r="H7" s="3">
        <v>1.14</v>
      </c>
      <c r="I7" s="3">
        <v>500</v>
      </c>
      <c r="J7" s="4">
        <f t="shared" si="0"/>
        <v>570</v>
      </c>
    </row>
    <row r="8" spans="1:12" ht="15">
      <c r="A8" s="5" t="s">
        <v>9</v>
      </c>
      <c r="B8" s="6" t="s">
        <v>8</v>
      </c>
      <c r="C8" s="3">
        <v>140</v>
      </c>
      <c r="D8" s="3">
        <v>1</v>
      </c>
      <c r="E8" s="4">
        <f aca="true" t="shared" si="1" ref="E8:E17">SUM(C8*D8)</f>
        <v>140</v>
      </c>
      <c r="F8" s="5" t="s">
        <v>53</v>
      </c>
      <c r="G8" s="6" t="s">
        <v>10</v>
      </c>
      <c r="H8" s="3">
        <v>1.45</v>
      </c>
      <c r="I8" s="3">
        <v>250</v>
      </c>
      <c r="J8" s="4">
        <f t="shared" si="0"/>
        <v>362.5</v>
      </c>
      <c r="L8" t="s">
        <v>51</v>
      </c>
    </row>
    <row r="9" spans="1:10" ht="15">
      <c r="A9" s="5" t="s">
        <v>53</v>
      </c>
      <c r="B9" s="6" t="s">
        <v>10</v>
      </c>
      <c r="C9" s="3">
        <v>1.45</v>
      </c>
      <c r="D9" s="3">
        <v>400</v>
      </c>
      <c r="E9" s="4">
        <f t="shared" si="1"/>
        <v>580</v>
      </c>
      <c r="F9" s="5" t="s">
        <v>55</v>
      </c>
      <c r="G9" s="6" t="s">
        <v>10</v>
      </c>
      <c r="H9" s="3">
        <v>2.1</v>
      </c>
      <c r="I9" s="3">
        <v>50</v>
      </c>
      <c r="J9" s="4">
        <f t="shared" si="0"/>
        <v>105</v>
      </c>
    </row>
    <row r="10" spans="1:10" ht="15">
      <c r="A10" s="5" t="s">
        <v>37</v>
      </c>
      <c r="B10" s="6" t="s">
        <v>38</v>
      </c>
      <c r="C10" s="3">
        <v>0.96</v>
      </c>
      <c r="D10" s="3">
        <v>65</v>
      </c>
      <c r="E10" s="4">
        <f t="shared" si="1"/>
        <v>62.4</v>
      </c>
      <c r="F10" s="2" t="s">
        <v>70</v>
      </c>
      <c r="G10" s="6" t="s">
        <v>45</v>
      </c>
      <c r="H10" s="3">
        <v>50</v>
      </c>
      <c r="I10" s="3">
        <v>2</v>
      </c>
      <c r="J10" s="4">
        <f t="shared" si="0"/>
        <v>100</v>
      </c>
    </row>
    <row r="11" spans="1:10" ht="15">
      <c r="A11" s="5" t="s">
        <v>36</v>
      </c>
      <c r="B11" s="6" t="s">
        <v>10</v>
      </c>
      <c r="C11" s="3">
        <v>0.67</v>
      </c>
      <c r="D11" s="3">
        <v>100</v>
      </c>
      <c r="E11" s="4">
        <f t="shared" si="1"/>
        <v>67</v>
      </c>
      <c r="F11" s="5" t="s">
        <v>54</v>
      </c>
      <c r="G11" s="6" t="s">
        <v>8</v>
      </c>
      <c r="H11" s="3">
        <v>160</v>
      </c>
      <c r="I11" s="3">
        <v>1</v>
      </c>
      <c r="J11" s="4">
        <f t="shared" si="0"/>
        <v>160</v>
      </c>
    </row>
    <row r="12" spans="1:10" ht="15">
      <c r="A12" s="5" t="s">
        <v>39</v>
      </c>
      <c r="B12" s="6" t="s">
        <v>38</v>
      </c>
      <c r="C12" s="3">
        <v>1.17</v>
      </c>
      <c r="D12" s="3">
        <v>100</v>
      </c>
      <c r="E12" s="4">
        <f t="shared" si="1"/>
        <v>117</v>
      </c>
      <c r="F12" s="5" t="s">
        <v>33</v>
      </c>
      <c r="G12" s="6" t="s">
        <v>8</v>
      </c>
      <c r="H12" s="3">
        <v>110</v>
      </c>
      <c r="I12" s="3">
        <v>1</v>
      </c>
      <c r="J12" s="4">
        <f t="shared" si="0"/>
        <v>110</v>
      </c>
    </row>
    <row r="13" spans="1:10" ht="15">
      <c r="A13" s="5" t="s">
        <v>52</v>
      </c>
      <c r="B13" s="6" t="s">
        <v>38</v>
      </c>
      <c r="C13" s="3">
        <v>1.14</v>
      </c>
      <c r="D13" s="3">
        <v>150</v>
      </c>
      <c r="E13" s="4">
        <f t="shared" si="1"/>
        <v>170.99999999999997</v>
      </c>
      <c r="F13" s="5" t="s">
        <v>71</v>
      </c>
      <c r="G13" s="6" t="s">
        <v>45</v>
      </c>
      <c r="H13" s="3">
        <v>7.5</v>
      </c>
      <c r="I13" s="3">
        <v>2</v>
      </c>
      <c r="J13" s="4">
        <f t="shared" si="0"/>
        <v>15</v>
      </c>
    </row>
    <row r="14" spans="1:10" ht="15">
      <c r="A14" s="5" t="s">
        <v>74</v>
      </c>
      <c r="B14" s="6" t="s">
        <v>10</v>
      </c>
      <c r="C14" s="3">
        <v>14</v>
      </c>
      <c r="D14" s="3">
        <v>2</v>
      </c>
      <c r="E14" s="4">
        <f t="shared" si="1"/>
        <v>28</v>
      </c>
      <c r="F14" s="2" t="s">
        <v>11</v>
      </c>
      <c r="G14" s="6"/>
      <c r="H14" s="3"/>
      <c r="I14" s="3"/>
      <c r="J14" s="14">
        <f>SUM(J6:J13)</f>
        <v>2007.5</v>
      </c>
    </row>
    <row r="15" spans="1:13" ht="15">
      <c r="A15" s="5" t="s">
        <v>73</v>
      </c>
      <c r="B15" s="6" t="s">
        <v>10</v>
      </c>
      <c r="C15" s="3">
        <v>7.75</v>
      </c>
      <c r="D15" s="3">
        <v>4</v>
      </c>
      <c r="E15" s="4">
        <f>SUM(C15*D15)</f>
        <v>31</v>
      </c>
      <c r="F15" s="2"/>
      <c r="G15" s="6"/>
      <c r="H15" s="3"/>
      <c r="I15" s="3"/>
      <c r="J15" s="7"/>
      <c r="M15" t="s">
        <v>51</v>
      </c>
    </row>
    <row r="16" spans="1:14" ht="15">
      <c r="A16" s="5" t="s">
        <v>72</v>
      </c>
      <c r="B16" s="6" t="s">
        <v>10</v>
      </c>
      <c r="C16" s="3">
        <v>45</v>
      </c>
      <c r="D16" s="3">
        <v>1</v>
      </c>
      <c r="E16" s="4">
        <f>SUM(C16*D16)</f>
        <v>45</v>
      </c>
      <c r="F16" s="2"/>
      <c r="G16" s="6"/>
      <c r="H16" s="3"/>
      <c r="I16" s="3"/>
      <c r="J16" s="7"/>
      <c r="N16" t="s">
        <v>51</v>
      </c>
    </row>
    <row r="17" spans="1:10" ht="15">
      <c r="A17" s="5" t="s">
        <v>47</v>
      </c>
      <c r="B17" s="6" t="s">
        <v>30</v>
      </c>
      <c r="C17" s="3">
        <v>1</v>
      </c>
      <c r="D17" s="3">
        <v>2800</v>
      </c>
      <c r="E17" s="4">
        <f t="shared" si="1"/>
        <v>2800</v>
      </c>
      <c r="F17" s="2"/>
      <c r="G17" s="6"/>
      <c r="H17" s="3"/>
      <c r="I17" s="3"/>
      <c r="J17" s="7"/>
    </row>
    <row r="18" spans="1:12" ht="15">
      <c r="A18" s="2" t="s">
        <v>11</v>
      </c>
      <c r="B18" s="6"/>
      <c r="C18" s="3"/>
      <c r="D18" s="3"/>
      <c r="E18" s="14">
        <f>E6+E7+E8+E9+E10+E11+E12+E15+E13+E16+E17</f>
        <v>6273.4</v>
      </c>
      <c r="F18" s="2"/>
      <c r="G18" s="6"/>
      <c r="H18" s="3"/>
      <c r="I18" s="3"/>
      <c r="J18" s="7"/>
      <c r="L18" t="s">
        <v>51</v>
      </c>
    </row>
    <row r="19" spans="1:10" ht="15">
      <c r="A19" s="2"/>
      <c r="B19" s="6"/>
      <c r="C19" s="3"/>
      <c r="D19" s="3"/>
      <c r="E19" s="7"/>
      <c r="F19" s="2" t="s">
        <v>12</v>
      </c>
      <c r="G19" s="6"/>
      <c r="H19" s="3"/>
      <c r="I19" s="3"/>
      <c r="J19" s="4"/>
    </row>
    <row r="20" spans="1:10" ht="15">
      <c r="A20" s="2" t="s">
        <v>12</v>
      </c>
      <c r="B20" s="6"/>
      <c r="C20" s="3"/>
      <c r="D20" s="3"/>
      <c r="E20" s="4"/>
      <c r="F20" s="5" t="s">
        <v>34</v>
      </c>
      <c r="G20" s="6" t="s">
        <v>19</v>
      </c>
      <c r="H20" s="3">
        <v>50</v>
      </c>
      <c r="I20" s="3">
        <v>0.2</v>
      </c>
      <c r="J20" s="4">
        <f aca="true" t="shared" si="2" ref="J20:J30">SUM(H20*I20)</f>
        <v>10</v>
      </c>
    </row>
    <row r="21" spans="1:10" ht="15">
      <c r="A21" s="5" t="s">
        <v>13</v>
      </c>
      <c r="B21" s="6" t="s">
        <v>14</v>
      </c>
      <c r="C21" s="3">
        <v>90</v>
      </c>
      <c r="D21" s="3">
        <v>1</v>
      </c>
      <c r="E21" s="4">
        <f aca="true" t="shared" si="3" ref="E21:E30">SUM(C21*D21)</f>
        <v>90</v>
      </c>
      <c r="F21" s="5" t="s">
        <v>21</v>
      </c>
      <c r="G21" s="6" t="s">
        <v>43</v>
      </c>
      <c r="H21" s="3">
        <v>50</v>
      </c>
      <c r="I21" s="3">
        <v>1</v>
      </c>
      <c r="J21" s="4">
        <f t="shared" si="2"/>
        <v>50</v>
      </c>
    </row>
    <row r="22" spans="1:10" ht="15">
      <c r="A22" s="5" t="s">
        <v>15</v>
      </c>
      <c r="B22" s="6" t="s">
        <v>14</v>
      </c>
      <c r="C22" s="3">
        <v>90</v>
      </c>
      <c r="D22" s="3">
        <v>2</v>
      </c>
      <c r="E22" s="4">
        <f t="shared" si="3"/>
        <v>180</v>
      </c>
      <c r="F22" s="5" t="s">
        <v>18</v>
      </c>
      <c r="G22" s="6" t="s">
        <v>19</v>
      </c>
      <c r="H22" s="3">
        <v>50</v>
      </c>
      <c r="I22" s="3">
        <v>0.5</v>
      </c>
      <c r="J22" s="4">
        <f t="shared" si="2"/>
        <v>25</v>
      </c>
    </row>
    <row r="23" spans="1:10" ht="15">
      <c r="A23" s="5" t="s">
        <v>16</v>
      </c>
      <c r="B23" s="6" t="s">
        <v>14</v>
      </c>
      <c r="C23" s="3">
        <v>90</v>
      </c>
      <c r="D23" s="3">
        <v>1.5</v>
      </c>
      <c r="E23" s="4">
        <f t="shared" si="3"/>
        <v>135</v>
      </c>
      <c r="F23" s="5" t="s">
        <v>35</v>
      </c>
      <c r="G23" s="6" t="s">
        <v>19</v>
      </c>
      <c r="H23" s="3">
        <v>50</v>
      </c>
      <c r="I23" s="3">
        <v>0.2</v>
      </c>
      <c r="J23" s="4">
        <f t="shared" si="2"/>
        <v>10</v>
      </c>
    </row>
    <row r="24" spans="1:10" ht="15">
      <c r="A24" s="5" t="s">
        <v>17</v>
      </c>
      <c r="B24" s="6" t="s">
        <v>14</v>
      </c>
      <c r="C24" s="3">
        <v>90</v>
      </c>
      <c r="D24" s="3">
        <v>1</v>
      </c>
      <c r="E24" s="4">
        <f t="shared" si="3"/>
        <v>90</v>
      </c>
      <c r="F24" s="5" t="s">
        <v>42</v>
      </c>
      <c r="G24" s="6" t="s">
        <v>43</v>
      </c>
      <c r="H24" s="3">
        <v>50</v>
      </c>
      <c r="I24" s="3">
        <v>2</v>
      </c>
      <c r="J24" s="4">
        <f t="shared" si="2"/>
        <v>100</v>
      </c>
    </row>
    <row r="25" spans="1:10" ht="15">
      <c r="A25" s="5" t="s">
        <v>18</v>
      </c>
      <c r="B25" s="6" t="s">
        <v>19</v>
      </c>
      <c r="C25" s="3">
        <v>50</v>
      </c>
      <c r="D25" s="3">
        <v>1</v>
      </c>
      <c r="E25" s="4">
        <f t="shared" si="3"/>
        <v>50</v>
      </c>
      <c r="F25" s="5" t="s">
        <v>25</v>
      </c>
      <c r="G25" s="6" t="s">
        <v>43</v>
      </c>
      <c r="H25" s="3">
        <v>50</v>
      </c>
      <c r="I25" s="3">
        <v>0.5</v>
      </c>
      <c r="J25" s="4">
        <f t="shared" si="2"/>
        <v>25</v>
      </c>
    </row>
    <row r="26" spans="1:10" ht="15">
      <c r="A26" s="5" t="s">
        <v>20</v>
      </c>
      <c r="B26" s="6" t="s">
        <v>19</v>
      </c>
      <c r="C26" s="3">
        <v>50</v>
      </c>
      <c r="D26" s="3">
        <v>0.5</v>
      </c>
      <c r="E26" s="4">
        <f t="shared" si="3"/>
        <v>25</v>
      </c>
      <c r="F26" s="5" t="s">
        <v>27</v>
      </c>
      <c r="G26" s="6" t="s">
        <v>23</v>
      </c>
      <c r="H26" s="3">
        <v>31</v>
      </c>
      <c r="I26" s="3">
        <v>1</v>
      </c>
      <c r="J26" s="4">
        <f t="shared" si="2"/>
        <v>31</v>
      </c>
    </row>
    <row r="27" spans="1:10" ht="15">
      <c r="A27" s="5" t="s">
        <v>42</v>
      </c>
      <c r="B27" s="6" t="s">
        <v>43</v>
      </c>
      <c r="C27" s="3">
        <v>50</v>
      </c>
      <c r="D27" s="3">
        <v>6</v>
      </c>
      <c r="E27" s="4">
        <f t="shared" si="3"/>
        <v>300</v>
      </c>
      <c r="F27" s="5" t="s">
        <v>35</v>
      </c>
      <c r="G27" s="6" t="s">
        <v>23</v>
      </c>
      <c r="H27" s="3">
        <v>50</v>
      </c>
      <c r="I27" s="3">
        <v>0.1</v>
      </c>
      <c r="J27" s="4">
        <f t="shared" si="2"/>
        <v>5</v>
      </c>
    </row>
    <row r="28" spans="1:10" ht="15">
      <c r="A28" s="5" t="s">
        <v>21</v>
      </c>
      <c r="B28" s="6" t="s">
        <v>40</v>
      </c>
      <c r="C28" s="3">
        <v>50</v>
      </c>
      <c r="D28" s="3">
        <v>4</v>
      </c>
      <c r="E28" s="4">
        <f t="shared" si="3"/>
        <v>200</v>
      </c>
      <c r="F28" s="5" t="s">
        <v>44</v>
      </c>
      <c r="G28" s="6" t="s">
        <v>23</v>
      </c>
      <c r="H28" s="3">
        <v>31</v>
      </c>
      <c r="I28" s="3">
        <v>1</v>
      </c>
      <c r="J28" s="4">
        <f t="shared" si="2"/>
        <v>31</v>
      </c>
    </row>
    <row r="29" spans="1:10" ht="15">
      <c r="A29" s="5" t="s">
        <v>22</v>
      </c>
      <c r="B29" s="6" t="s">
        <v>23</v>
      </c>
      <c r="C29" s="3">
        <v>31</v>
      </c>
      <c r="D29" s="3">
        <v>1</v>
      </c>
      <c r="E29" s="4">
        <f t="shared" si="3"/>
        <v>31</v>
      </c>
      <c r="F29" s="5" t="s">
        <v>26</v>
      </c>
      <c r="G29" s="6" t="s">
        <v>30</v>
      </c>
      <c r="H29" s="3">
        <v>31</v>
      </c>
      <c r="I29" s="3">
        <v>0.1</v>
      </c>
      <c r="J29" s="4">
        <f t="shared" si="2"/>
        <v>3.1</v>
      </c>
    </row>
    <row r="30" spans="1:10" ht="15">
      <c r="A30" s="5" t="s">
        <v>24</v>
      </c>
      <c r="B30" s="6" t="s">
        <v>23</v>
      </c>
      <c r="C30" s="3">
        <v>31</v>
      </c>
      <c r="D30" s="3">
        <v>1</v>
      </c>
      <c r="E30" s="4">
        <f t="shared" si="3"/>
        <v>31</v>
      </c>
      <c r="F30" s="5" t="s">
        <v>29</v>
      </c>
      <c r="G30" s="6" t="s">
        <v>30</v>
      </c>
      <c r="H30" s="3">
        <v>120</v>
      </c>
      <c r="I30" s="3">
        <v>1</v>
      </c>
      <c r="J30" s="4">
        <f t="shared" si="2"/>
        <v>120</v>
      </c>
    </row>
    <row r="31" spans="1:10" ht="15">
      <c r="A31" s="5" t="s">
        <v>27</v>
      </c>
      <c r="B31" s="6" t="s">
        <v>23</v>
      </c>
      <c r="C31" s="3">
        <v>31</v>
      </c>
      <c r="D31" s="3">
        <v>1</v>
      </c>
      <c r="E31" s="4">
        <f aca="true" t="shared" si="4" ref="E31:E36">SUM(C31*D31)</f>
        <v>31</v>
      </c>
      <c r="F31" s="2" t="s">
        <v>32</v>
      </c>
      <c r="G31" s="6"/>
      <c r="H31" s="3"/>
      <c r="I31" s="3"/>
      <c r="J31" s="14">
        <f>SUM(J20:J30)</f>
        <v>410.1</v>
      </c>
    </row>
    <row r="32" spans="1:10" ht="15.75" thickBot="1">
      <c r="A32" s="5" t="s">
        <v>28</v>
      </c>
      <c r="B32" s="6" t="s">
        <v>23</v>
      </c>
      <c r="C32" s="3">
        <v>24</v>
      </c>
      <c r="D32" s="3">
        <v>0.5</v>
      </c>
      <c r="E32" s="4">
        <f t="shared" si="4"/>
        <v>12</v>
      </c>
      <c r="F32" s="8" t="s">
        <v>48</v>
      </c>
      <c r="G32" s="9"/>
      <c r="H32" s="10"/>
      <c r="I32" s="10"/>
      <c r="J32" s="15">
        <f>(J14+J31)</f>
        <v>2417.6</v>
      </c>
    </row>
    <row r="33" spans="1:10" ht="15">
      <c r="A33" s="5" t="s">
        <v>41</v>
      </c>
      <c r="B33" s="6" t="s">
        <v>23</v>
      </c>
      <c r="C33" s="3">
        <v>31</v>
      </c>
      <c r="D33" s="3">
        <v>1</v>
      </c>
      <c r="E33" s="4">
        <f t="shared" si="4"/>
        <v>31</v>
      </c>
      <c r="F33" s="1"/>
      <c r="G33" s="1"/>
      <c r="H33" s="1"/>
      <c r="I33" s="1"/>
      <c r="J33" s="1"/>
    </row>
    <row r="34" spans="1:10" ht="15">
      <c r="A34" s="5" t="s">
        <v>26</v>
      </c>
      <c r="B34" s="6" t="s">
        <v>23</v>
      </c>
      <c r="C34" s="3">
        <v>21</v>
      </c>
      <c r="D34" s="3">
        <v>0.5</v>
      </c>
      <c r="E34" s="4">
        <f t="shared" si="4"/>
        <v>10.5</v>
      </c>
      <c r="F34" s="1"/>
      <c r="G34" s="1"/>
      <c r="H34" s="1"/>
      <c r="I34" s="1"/>
      <c r="J34" s="1"/>
    </row>
    <row r="35" spans="1:10" ht="15">
      <c r="A35" s="5" t="s">
        <v>29</v>
      </c>
      <c r="B35" s="6" t="s">
        <v>30</v>
      </c>
      <c r="C35" s="3">
        <v>120</v>
      </c>
      <c r="D35" s="3">
        <v>1</v>
      </c>
      <c r="E35" s="4">
        <f t="shared" si="4"/>
        <v>120</v>
      </c>
      <c r="F35" s="1"/>
      <c r="G35" s="1"/>
      <c r="H35" s="1"/>
      <c r="I35" s="1"/>
      <c r="J35" s="1"/>
    </row>
    <row r="36" spans="1:10" ht="15">
      <c r="A36" s="5" t="s">
        <v>31</v>
      </c>
      <c r="B36" s="6" t="s">
        <v>30</v>
      </c>
      <c r="C36" s="3">
        <v>50</v>
      </c>
      <c r="D36" s="3">
        <v>1</v>
      </c>
      <c r="E36" s="4">
        <f t="shared" si="4"/>
        <v>50</v>
      </c>
      <c r="F36" s="1"/>
      <c r="G36" s="1"/>
      <c r="H36" s="1"/>
      <c r="I36" s="1"/>
      <c r="J36" s="1"/>
    </row>
    <row r="37" spans="1:5" ht="15">
      <c r="A37" s="2" t="s">
        <v>32</v>
      </c>
      <c r="B37" s="6"/>
      <c r="C37" s="3"/>
      <c r="D37" s="3"/>
      <c r="E37" s="14">
        <f>SUM(E21:E36)</f>
        <v>1386.5</v>
      </c>
    </row>
    <row r="38" spans="1:5" ht="15.75" thickBot="1">
      <c r="A38" s="8" t="s">
        <v>48</v>
      </c>
      <c r="B38" s="9"/>
      <c r="C38" s="10"/>
      <c r="D38" s="10"/>
      <c r="E38" s="15">
        <f>E37+E18</f>
        <v>7659.9</v>
      </c>
    </row>
  </sheetData>
  <sheetProtection/>
  <mergeCells count="4">
    <mergeCell ref="A1:J1"/>
    <mergeCell ref="A3:E3"/>
    <mergeCell ref="F3:J3"/>
    <mergeCell ref="A2:J2"/>
  </mergeCells>
  <printOptions/>
  <pageMargins left="0.21" right="0.04" top="0.22" bottom="0.45" header="0.25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"/>
  <sheetViews>
    <sheetView zoomScalePageLayoutView="0" workbookViewId="0" topLeftCell="A4">
      <selection activeCell="B23" sqref="B23"/>
    </sheetView>
  </sheetViews>
  <sheetFormatPr defaultColWidth="9.140625" defaultRowHeight="15"/>
  <cols>
    <col min="2" max="2" width="16.00390625" style="0" customWidth="1"/>
    <col min="3" max="3" width="22.00390625" style="0" customWidth="1"/>
    <col min="4" max="4" width="4.140625" style="0" customWidth="1"/>
    <col min="5" max="5" width="12.421875" style="0" bestFit="1" customWidth="1"/>
    <col min="6" max="6" width="24.28125" style="0" customWidth="1"/>
    <col min="7" max="7" width="12.421875" style="0" bestFit="1" customWidth="1"/>
    <col min="8" max="8" width="24.7109375" style="0" customWidth="1"/>
    <col min="9" max="9" width="11.7109375" style="0" customWidth="1"/>
    <col min="10" max="10" width="22.8515625" style="0" customWidth="1"/>
  </cols>
  <sheetData>
    <row r="3" spans="2:8" ht="49.5" customHeight="1">
      <c r="B3" s="34" t="s">
        <v>56</v>
      </c>
      <c r="C3" s="34"/>
      <c r="D3" s="34"/>
      <c r="E3" s="34"/>
      <c r="F3" s="34"/>
      <c r="G3" s="21"/>
      <c r="H3" s="21"/>
    </row>
    <row r="4" spans="2:6" ht="15.75">
      <c r="B4" s="35" t="s">
        <v>0</v>
      </c>
      <c r="C4" s="35"/>
      <c r="D4" s="18"/>
      <c r="E4" s="33" t="s">
        <v>61</v>
      </c>
      <c r="F4" s="33"/>
    </row>
    <row r="5" spans="2:6" ht="15.75">
      <c r="B5" s="22" t="s">
        <v>58</v>
      </c>
      <c r="C5" s="17">
        <v>6273</v>
      </c>
      <c r="D5" s="19"/>
      <c r="E5" s="22" t="s">
        <v>58</v>
      </c>
      <c r="F5" s="17">
        <v>2004</v>
      </c>
    </row>
    <row r="6" spans="2:6" ht="15.75">
      <c r="B6" s="22" t="s">
        <v>59</v>
      </c>
      <c r="C6" s="17">
        <v>1386</v>
      </c>
      <c r="D6" s="19"/>
      <c r="E6" s="22" t="s">
        <v>59</v>
      </c>
      <c r="F6" s="17">
        <v>410</v>
      </c>
    </row>
    <row r="7" spans="2:6" ht="15.75">
      <c r="B7" s="22" t="s">
        <v>60</v>
      </c>
      <c r="C7" s="17">
        <f>C5+C6</f>
        <v>7659</v>
      </c>
      <c r="D7" s="19"/>
      <c r="E7" s="22" t="s">
        <v>60</v>
      </c>
      <c r="F7" s="17">
        <f>F5+F6</f>
        <v>2414</v>
      </c>
    </row>
    <row r="9" spans="2:6" ht="15.75">
      <c r="B9" s="33" t="s">
        <v>62</v>
      </c>
      <c r="C9" s="33"/>
      <c r="E9" s="33" t="s">
        <v>63</v>
      </c>
      <c r="F9" s="33"/>
    </row>
    <row r="10" spans="2:6" ht="15.75">
      <c r="B10" s="22" t="s">
        <v>58</v>
      </c>
      <c r="C10" s="17">
        <v>1980</v>
      </c>
      <c r="E10" s="22" t="s">
        <v>58</v>
      </c>
      <c r="F10" s="17">
        <v>50</v>
      </c>
    </row>
    <row r="11" spans="2:6" ht="15.75">
      <c r="B11" s="22" t="s">
        <v>59</v>
      </c>
      <c r="C11" s="17">
        <v>280</v>
      </c>
      <c r="E11" s="22" t="s">
        <v>59</v>
      </c>
      <c r="F11" s="17">
        <v>220</v>
      </c>
    </row>
    <row r="12" spans="2:6" ht="15.75">
      <c r="B12" s="22" t="s">
        <v>60</v>
      </c>
      <c r="C12" s="17">
        <f>C10+C11</f>
        <v>2260</v>
      </c>
      <c r="E12" s="22" t="s">
        <v>60</v>
      </c>
      <c r="F12" s="17">
        <f>F10+F11</f>
        <v>270</v>
      </c>
    </row>
    <row r="13" ht="15">
      <c r="F13" t="s">
        <v>51</v>
      </c>
    </row>
    <row r="14" spans="2:3" ht="15.75">
      <c r="B14" s="33" t="s">
        <v>64</v>
      </c>
      <c r="C14" s="33"/>
    </row>
    <row r="15" spans="2:5" ht="15.75">
      <c r="B15" s="22" t="s">
        <v>66</v>
      </c>
      <c r="C15" s="17">
        <f>C7</f>
        <v>7659</v>
      </c>
      <c r="E15" s="20"/>
    </row>
    <row r="16" spans="2:5" ht="15.75">
      <c r="B16" s="24" t="s">
        <v>67</v>
      </c>
      <c r="C16" s="17">
        <f>F7*4</f>
        <v>9656</v>
      </c>
      <c r="E16" s="19"/>
    </row>
    <row r="17" spans="2:5" ht="15.75">
      <c r="B17" s="24" t="s">
        <v>65</v>
      </c>
      <c r="C17" s="17">
        <f>C12*7</f>
        <v>15820</v>
      </c>
      <c r="E17" s="19"/>
    </row>
    <row r="18" spans="2:5" ht="15.75">
      <c r="B18" s="23" t="s">
        <v>68</v>
      </c>
      <c r="C18" s="16">
        <f>F12*3</f>
        <v>810</v>
      </c>
      <c r="E18" s="19"/>
    </row>
    <row r="19" spans="2:3" ht="15">
      <c r="B19" s="1"/>
      <c r="C19" s="16">
        <f>C15+C16+C17+C18</f>
        <v>33945</v>
      </c>
    </row>
    <row r="20" ht="15">
      <c r="C20" t="s">
        <v>51</v>
      </c>
    </row>
    <row r="21" ht="15">
      <c r="C21" t="s">
        <v>51</v>
      </c>
    </row>
  </sheetData>
  <sheetProtection/>
  <mergeCells count="6">
    <mergeCell ref="B9:C9"/>
    <mergeCell ref="E9:F9"/>
    <mergeCell ref="B14:C14"/>
    <mergeCell ref="B3:F3"/>
    <mergeCell ref="B4:C4"/>
    <mergeCell ref="E4:F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Aguiar</dc:creator>
  <cp:keywords/>
  <dc:description/>
  <cp:lastModifiedBy>JOÃO EMILIO</cp:lastModifiedBy>
  <cp:lastPrinted>2010-07-21T18:53:26Z</cp:lastPrinted>
  <dcterms:created xsi:type="dcterms:W3CDTF">2010-04-08T19:58:03Z</dcterms:created>
  <dcterms:modified xsi:type="dcterms:W3CDTF">2012-04-24T18:46:39Z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